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mbrs-my.sharepoint.com/personal/robert_oortwijn_nmbrs_com/Documents/Documenten/Branches/"/>
    </mc:Choice>
  </mc:AlternateContent>
  <xr:revisionPtr revIDLastSave="52" documentId="8_{DD471758-8E6D-420C-8EE2-B44D57CE83A5}" xr6:coauthVersionLast="47" xr6:coauthVersionMax="47" xr10:uidLastSave="{734A900A-A97A-46CB-A20F-3DAE3FD2473F}"/>
  <bookViews>
    <workbookView xWindow="-108" yWindow="-108" windowWidth="23256" windowHeight="13896" xr2:uid="{76ED62F0-1382-4F6F-B225-E3257EE61E5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H19" i="1" l="1"/>
  <c r="E18" i="1"/>
  <c r="E19" i="1" s="1"/>
  <c r="H18" i="1"/>
  <c r="B12" i="1"/>
  <c r="B14" i="1" s="1"/>
  <c r="B15" i="1" s="1"/>
  <c r="B8" i="1"/>
  <c r="E20" i="1" l="1"/>
  <c r="B20" i="1"/>
  <c r="E22" i="1" l="1"/>
  <c r="E21" i="1"/>
  <c r="H20" i="1"/>
  <c r="H22" i="1" s="1"/>
  <c r="B22" i="1"/>
  <c r="B21" i="1"/>
  <c r="K20" i="1" l="1"/>
  <c r="H21" i="1"/>
  <c r="K21" i="1" s="1"/>
  <c r="N21" i="1" s="1"/>
  <c r="K22" i="1"/>
  <c r="N22" i="1" s="1"/>
</calcChain>
</file>

<file path=xl/sharedStrings.xml><?xml version="1.0" encoding="utf-8"?>
<sst xmlns="http://schemas.openxmlformats.org/spreadsheetml/2006/main" count="37" uniqueCount="32">
  <si>
    <t>Jaargrondslag</t>
  </si>
  <si>
    <t>Jaarfranchise</t>
  </si>
  <si>
    <t>Bedrijf</t>
  </si>
  <si>
    <t>Mdw.</t>
  </si>
  <si>
    <t>Premie Wn</t>
  </si>
  <si>
    <t>Omgeving</t>
  </si>
  <si>
    <t>Jaar</t>
  </si>
  <si>
    <t>dtf</t>
  </si>
  <si>
    <t>Premie Wg</t>
  </si>
  <si>
    <t>dtf voor normale grondslag</t>
  </si>
  <si>
    <t>dtf voor OSV-grondslag</t>
  </si>
  <si>
    <t>Totaal Wn</t>
  </si>
  <si>
    <t>Totaal Wg</t>
  </si>
  <si>
    <t>% Wg</t>
  </si>
  <si>
    <t>% Wn</t>
  </si>
  <si>
    <t>Periodegrondslag (FT)</t>
  </si>
  <si>
    <t>Periodegrondslag (PT)</t>
  </si>
  <si>
    <t>Uren OSV (pg)</t>
  </si>
  <si>
    <t>Normale uren</t>
  </si>
  <si>
    <t>OSV-premie Wn (50%)</t>
  </si>
  <si>
    <t>OSV-premie Wg (0%)</t>
  </si>
  <si>
    <t>Normale grondslag (PT)</t>
  </si>
  <si>
    <t>OSV-grondslag (pg) (PT)</t>
  </si>
  <si>
    <t>Totale premie</t>
  </si>
  <si>
    <t>Premie risicodekking</t>
  </si>
  <si>
    <t>geen OSV</t>
  </si>
  <si>
    <t>wel OSV</t>
  </si>
  <si>
    <t>Bedrijfsrooster pm</t>
  </si>
  <si>
    <t>Pg jaarsalaris</t>
  </si>
  <si>
    <t>Vakantietoeslag</t>
  </si>
  <si>
    <t>aan te passen velden</t>
  </si>
  <si>
    <t>Salaris P1 (FT)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</si>
</sst>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0" xfId="0" applyFill="1"/>
    <xf numFmtId="0" fontId="0" fillId="2" borderId="5" xfId="0" applyFill="1" applyBorder="1"/>
    <xf numFmtId="0" fontId="0" fillId="0" borderId="6" xfId="0" applyBorder="1"/>
    <xf numFmtId="0" fontId="0" fillId="0" borderId="7" xfId="0" applyBorder="1"/>
    <xf numFmtId="0" fontId="0" fillId="2" borderId="7" xfId="0" applyFill="1" applyBorder="1"/>
    <xf numFmtId="0" fontId="0" fillId="2" borderId="8" xfId="0" applyFill="1" applyBorder="1"/>
    <xf numFmtId="0" fontId="0" fillId="0" borderId="10" xfId="0" applyBorder="1"/>
    <xf numFmtId="0" fontId="0" fillId="0" borderId="11" xfId="0" applyBorder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12" xfId="0" applyFill="1" applyBorder="1"/>
    <xf numFmtId="0" fontId="1" fillId="0" borderId="9" xfId="0" applyFont="1" applyBorder="1" applyAlignment="1">
      <alignment horizontal="center"/>
    </xf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1ED40-FFBB-4ABA-800F-F7AE8EC59F29}">
  <dimension ref="A1:N22"/>
  <sheetViews>
    <sheetView tabSelected="1" workbookViewId="0">
      <selection activeCell="E13" sqref="E13"/>
    </sheetView>
  </sheetViews>
  <sheetFormatPr defaultRowHeight="14.4" x14ac:dyDescent="0.3"/>
  <cols>
    <col min="1" max="1" width="20" customWidth="1"/>
    <col min="2" max="2" width="22.33203125" bestFit="1" customWidth="1"/>
    <col min="4" max="4" width="27.44140625" customWidth="1"/>
    <col min="7" max="7" width="26.109375" customWidth="1"/>
    <col min="8" max="8" width="12" bestFit="1" customWidth="1"/>
    <col min="10" max="10" width="18.6640625" bestFit="1" customWidth="1"/>
  </cols>
  <sheetData>
    <row r="1" spans="1:4" x14ac:dyDescent="0.3">
      <c r="A1" t="s">
        <v>5</v>
      </c>
      <c r="B1" s="14"/>
    </row>
    <row r="2" spans="1:4" x14ac:dyDescent="0.3">
      <c r="A2" t="s">
        <v>2</v>
      </c>
      <c r="B2" s="15"/>
      <c r="D2" s="17" t="s">
        <v>30</v>
      </c>
    </row>
    <row r="3" spans="1:4" x14ac:dyDescent="0.3">
      <c r="A3" t="s">
        <v>3</v>
      </c>
      <c r="B3" s="15"/>
    </row>
    <row r="4" spans="1:4" x14ac:dyDescent="0.3">
      <c r="A4" t="s">
        <v>6</v>
      </c>
      <c r="B4" s="15"/>
    </row>
    <row r="5" spans="1:4" x14ac:dyDescent="0.3">
      <c r="A5" t="s">
        <v>27</v>
      </c>
      <c r="B5" s="15">
        <f>ROUND(1976/12,2)</f>
        <v>164.67</v>
      </c>
    </row>
    <row r="6" spans="1:4" x14ac:dyDescent="0.3">
      <c r="A6" t="s">
        <v>4</v>
      </c>
      <c r="B6" s="15">
        <v>0.1028</v>
      </c>
    </row>
    <row r="7" spans="1:4" x14ac:dyDescent="0.3">
      <c r="A7" t="s">
        <v>4</v>
      </c>
      <c r="B7" s="15">
        <v>0.17699999999999999</v>
      </c>
    </row>
    <row r="8" spans="1:4" x14ac:dyDescent="0.3">
      <c r="A8" t="s">
        <v>23</v>
      </c>
      <c r="B8" s="15">
        <f>B6+B7</f>
        <v>0.27979999999999999</v>
      </c>
    </row>
    <row r="9" spans="1:4" x14ac:dyDescent="0.3">
      <c r="A9" t="s">
        <v>24</v>
      </c>
      <c r="B9" s="15">
        <v>2.9499999999999998E-2</v>
      </c>
    </row>
    <row r="10" spans="1:4" x14ac:dyDescent="0.3">
      <c r="A10" t="s">
        <v>31</v>
      </c>
      <c r="B10" s="15">
        <v>4000</v>
      </c>
    </row>
    <row r="11" spans="1:4" x14ac:dyDescent="0.3">
      <c r="A11" t="s">
        <v>29</v>
      </c>
      <c r="B11" s="16">
        <v>1.08</v>
      </c>
    </row>
    <row r="12" spans="1:4" x14ac:dyDescent="0.3">
      <c r="A12" t="s">
        <v>28</v>
      </c>
      <c r="B12">
        <f>B10*B11*12</f>
        <v>51840</v>
      </c>
    </row>
    <row r="13" spans="1:4" x14ac:dyDescent="0.3">
      <c r="A13" t="s">
        <v>1</v>
      </c>
      <c r="B13" s="17">
        <v>19172</v>
      </c>
    </row>
    <row r="14" spans="1:4" x14ac:dyDescent="0.3">
      <c r="A14" t="s">
        <v>0</v>
      </c>
      <c r="B14">
        <f>B12-B13</f>
        <v>32668</v>
      </c>
    </row>
    <row r="15" spans="1:4" x14ac:dyDescent="0.3">
      <c r="A15" t="s">
        <v>15</v>
      </c>
      <c r="B15">
        <f>B14/12</f>
        <v>2722.3333333333335</v>
      </c>
    </row>
    <row r="16" spans="1:4" ht="15" thickBot="1" x14ac:dyDescent="0.35"/>
    <row r="17" spans="1:14" x14ac:dyDescent="0.3">
      <c r="B17" s="18" t="s">
        <v>25</v>
      </c>
      <c r="D17" s="1"/>
      <c r="E17" s="2"/>
      <c r="F17" s="2"/>
      <c r="G17" s="2"/>
      <c r="H17" s="19" t="s">
        <v>26</v>
      </c>
      <c r="I17" s="2"/>
      <c r="J17" s="2"/>
      <c r="K17" s="2"/>
      <c r="L17" s="2"/>
      <c r="M17" s="2"/>
      <c r="N17" s="3"/>
    </row>
    <row r="18" spans="1:14" x14ac:dyDescent="0.3">
      <c r="B18" s="12"/>
      <c r="D18" s="4" t="s">
        <v>18</v>
      </c>
      <c r="E18" s="17">
        <f>B5-80</f>
        <v>84.669999999999987</v>
      </c>
      <c r="G18" t="s">
        <v>17</v>
      </c>
      <c r="H18" s="17">
        <f>80</f>
        <v>80</v>
      </c>
      <c r="N18" s="5"/>
    </row>
    <row r="19" spans="1:14" x14ac:dyDescent="0.3">
      <c r="A19" t="s">
        <v>7</v>
      </c>
      <c r="B19" s="12">
        <v>1</v>
      </c>
      <c r="D19" s="4" t="s">
        <v>9</v>
      </c>
      <c r="E19">
        <f>ROUND(E18/B5,4)</f>
        <v>0.51419999999999999</v>
      </c>
      <c r="G19" t="s">
        <v>10</v>
      </c>
      <c r="H19">
        <f>ROUND(H18/B5,4)</f>
        <v>0.48580000000000001</v>
      </c>
      <c r="N19" s="5"/>
    </row>
    <row r="20" spans="1:14" x14ac:dyDescent="0.3">
      <c r="A20" t="s">
        <v>16</v>
      </c>
      <c r="B20" s="12">
        <f>B15*B19</f>
        <v>2722.3333333333335</v>
      </c>
      <c r="D20" s="4" t="s">
        <v>21</v>
      </c>
      <c r="E20">
        <f>B15*E19</f>
        <v>1399.8238000000001</v>
      </c>
      <c r="G20" t="s">
        <v>22</v>
      </c>
      <c r="H20">
        <f>B15*H19</f>
        <v>1322.5095333333334</v>
      </c>
      <c r="J20" t="s">
        <v>16</v>
      </c>
      <c r="K20">
        <f>E20+H20</f>
        <v>2722.3333333333335</v>
      </c>
      <c r="N20" s="5"/>
    </row>
    <row r="21" spans="1:14" x14ac:dyDescent="0.3">
      <c r="A21" t="s">
        <v>4</v>
      </c>
      <c r="B21" s="12">
        <f>ROUND(B20*B6,2)</f>
        <v>279.86</v>
      </c>
      <c r="D21" s="4" t="s">
        <v>4</v>
      </c>
      <c r="E21">
        <f>ROUND(E20*B6,2)</f>
        <v>143.9</v>
      </c>
      <c r="G21" t="s">
        <v>19</v>
      </c>
      <c r="H21">
        <f>ROUND(H20*((B8-B9)/2),2)</f>
        <v>165.51</v>
      </c>
      <c r="J21" t="s">
        <v>11</v>
      </c>
      <c r="K21">
        <f>E21+H21</f>
        <v>309.40999999999997</v>
      </c>
      <c r="M21" s="6" t="s">
        <v>14</v>
      </c>
      <c r="N21" s="7">
        <f>ROUND((K21/K20)*100,4)</f>
        <v>11.365600000000001</v>
      </c>
    </row>
    <row r="22" spans="1:14" ht="15" thickBot="1" x14ac:dyDescent="0.35">
      <c r="A22" t="s">
        <v>8</v>
      </c>
      <c r="B22" s="13">
        <f>ROUND(B20*B7,2)</f>
        <v>481.85</v>
      </c>
      <c r="D22" s="8" t="s">
        <v>8</v>
      </c>
      <c r="E22" s="9">
        <f>ROUND(E20*B7,2)</f>
        <v>247.77</v>
      </c>
      <c r="F22" s="9"/>
      <c r="G22" s="9" t="s">
        <v>20</v>
      </c>
      <c r="H22" s="9">
        <f>ROUND(H20*0,2)</f>
        <v>0</v>
      </c>
      <c r="I22" s="9"/>
      <c r="J22" s="9" t="s">
        <v>12</v>
      </c>
      <c r="K22" s="9">
        <f>E22+H22</f>
        <v>247.77</v>
      </c>
      <c r="L22" s="9"/>
      <c r="M22" s="10" t="s">
        <v>13</v>
      </c>
      <c r="N22" s="11">
        <f>ROUND((K22/K20)*100,4)</f>
        <v>9.1013999999999999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Oortwijn</dc:creator>
  <cp:lastModifiedBy>Robert Oortwijn</cp:lastModifiedBy>
  <dcterms:created xsi:type="dcterms:W3CDTF">2024-04-29T15:17:23Z</dcterms:created>
  <dcterms:modified xsi:type="dcterms:W3CDTF">2026-05-13T12:23:56Z</dcterms:modified>
</cp:coreProperties>
</file>