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brs-my.sharepoint.com/personal/robert_oortwijn_nmbrs_com/Documents/Documenten/Branches/"/>
    </mc:Choice>
  </mc:AlternateContent>
  <xr:revisionPtr revIDLastSave="19" documentId="8_{AFE55E2C-B510-41C1-95C8-6EB9008D10C4}" xr6:coauthVersionLast="47" xr6:coauthVersionMax="47" xr10:uidLastSave="{6CD8D6D1-2003-48D4-AC6B-D7C1C75CCE58}"/>
  <bookViews>
    <workbookView xWindow="-108" yWindow="-108" windowWidth="23256" windowHeight="13896" xr2:uid="{76ED62F0-1382-4F6F-B225-E3257EE61E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11" i="1"/>
  <c r="B13" i="1" s="1"/>
  <c r="B14" i="1" s="1"/>
  <c r="B8" i="1"/>
  <c r="H17" i="1"/>
  <c r="E17" i="1" l="1"/>
  <c r="E18" i="1" s="1"/>
  <c r="E19" i="1" s="1"/>
  <c r="B19" i="1"/>
  <c r="H18" i="1"/>
  <c r="E21" i="1" l="1"/>
  <c r="E20" i="1"/>
  <c r="H19" i="1"/>
  <c r="B21" i="1"/>
  <c r="B20" i="1"/>
  <c r="H21" i="1" l="1"/>
  <c r="K21" i="1" s="1"/>
  <c r="H20" i="1"/>
  <c r="K20" i="1" s="1"/>
  <c r="K19" i="1"/>
  <c r="N20" i="1" l="1"/>
  <c r="N21" i="1"/>
</calcChain>
</file>

<file path=xl/sharedStrings.xml><?xml version="1.0" encoding="utf-8"?>
<sst xmlns="http://schemas.openxmlformats.org/spreadsheetml/2006/main" count="36" uniqueCount="31">
  <si>
    <t>Jaargrondslag</t>
  </si>
  <si>
    <t>Jaarfranchise</t>
  </si>
  <si>
    <t>Bedrijf</t>
  </si>
  <si>
    <t>Mdw.</t>
  </si>
  <si>
    <t>Premie Wn</t>
  </si>
  <si>
    <t>Omgeving</t>
  </si>
  <si>
    <t>Jaar</t>
  </si>
  <si>
    <t>dtf</t>
  </si>
  <si>
    <t>Premie Wg</t>
  </si>
  <si>
    <t>dtf voor normale grondslag</t>
  </si>
  <si>
    <t>dtf voor OSV-grondslag</t>
  </si>
  <si>
    <t>Totaal Wn</t>
  </si>
  <si>
    <t>Totaal Wg</t>
  </si>
  <si>
    <t>% Wg</t>
  </si>
  <si>
    <t>% Wn</t>
  </si>
  <si>
    <t>Periodegrondslag (FT)</t>
  </si>
  <si>
    <t>Periodegrondslag (PT)</t>
  </si>
  <si>
    <t>Uren OSV (pg)</t>
  </si>
  <si>
    <t>Normale uren</t>
  </si>
  <si>
    <t>OSV-premie Wn (50%)</t>
  </si>
  <si>
    <t>OSV-premie Wg (0%)</t>
  </si>
  <si>
    <t>Normale grondslag (PT)</t>
  </si>
  <si>
    <t>OSV-grondslag (pg) (PT)</t>
  </si>
  <si>
    <t>Totale premie</t>
  </si>
  <si>
    <t>geen OSV</t>
  </si>
  <si>
    <t>wel OSV</t>
  </si>
  <si>
    <t>Bedrijfsrooster pm</t>
  </si>
  <si>
    <t>Pg jaarsalaris</t>
  </si>
  <si>
    <t>Vakantietoeslag</t>
  </si>
  <si>
    <t>aan te passen velden</t>
  </si>
  <si>
    <t>Salaris P1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</si>
</sst>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2" xfId="0" applyFill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ED40-FFBB-4ABA-800F-F7AE8EC59F29}">
  <dimension ref="A1:N21"/>
  <sheetViews>
    <sheetView tabSelected="1" workbookViewId="0">
      <selection activeCell="A14" sqref="A14"/>
    </sheetView>
  </sheetViews>
  <sheetFormatPr defaultRowHeight="14.4" x14ac:dyDescent="0.3"/>
  <cols>
    <col min="1" max="1" width="20" customWidth="1"/>
    <col min="2" max="2" width="22.33203125" bestFit="1" customWidth="1"/>
    <col min="4" max="4" width="27.44140625" customWidth="1"/>
    <col min="7" max="7" width="26.109375" customWidth="1"/>
    <col min="8" max="8" width="12" bestFit="1" customWidth="1"/>
    <col min="10" max="10" width="18.6640625" bestFit="1" customWidth="1"/>
  </cols>
  <sheetData>
    <row r="1" spans="1:14" x14ac:dyDescent="0.3">
      <c r="A1" t="s">
        <v>5</v>
      </c>
      <c r="B1" s="14"/>
    </row>
    <row r="2" spans="1:14" x14ac:dyDescent="0.3">
      <c r="A2" t="s">
        <v>2</v>
      </c>
      <c r="B2" s="15"/>
      <c r="D2" s="17" t="s">
        <v>29</v>
      </c>
    </row>
    <row r="3" spans="1:14" x14ac:dyDescent="0.3">
      <c r="A3" t="s">
        <v>3</v>
      </c>
      <c r="B3" s="15"/>
    </row>
    <row r="4" spans="1:14" x14ac:dyDescent="0.3">
      <c r="A4" t="s">
        <v>6</v>
      </c>
      <c r="B4" s="15"/>
    </row>
    <row r="5" spans="1:14" x14ac:dyDescent="0.3">
      <c r="A5" t="s">
        <v>26</v>
      </c>
      <c r="B5" s="15">
        <f>ROUND(1976/12,2)</f>
        <v>164.67</v>
      </c>
    </row>
    <row r="6" spans="1:14" x14ac:dyDescent="0.3">
      <c r="A6" t="s">
        <v>4</v>
      </c>
      <c r="B6" s="15">
        <v>0.1089</v>
      </c>
    </row>
    <row r="7" spans="1:14" x14ac:dyDescent="0.3">
      <c r="A7" t="s">
        <v>4</v>
      </c>
      <c r="B7" s="15">
        <v>0.1709</v>
      </c>
    </row>
    <row r="8" spans="1:14" x14ac:dyDescent="0.3">
      <c r="A8" t="s">
        <v>23</v>
      </c>
      <c r="B8" s="15">
        <f>B6+B7</f>
        <v>0.27979999999999999</v>
      </c>
    </row>
    <row r="9" spans="1:14" x14ac:dyDescent="0.3">
      <c r="A9" t="s">
        <v>30</v>
      </c>
      <c r="B9" s="15">
        <v>4000</v>
      </c>
    </row>
    <row r="10" spans="1:14" x14ac:dyDescent="0.3">
      <c r="A10" t="s">
        <v>28</v>
      </c>
      <c r="B10" s="16">
        <v>1.08</v>
      </c>
    </row>
    <row r="11" spans="1:14" x14ac:dyDescent="0.3">
      <c r="A11" t="s">
        <v>27</v>
      </c>
      <c r="B11">
        <f>B9*B10*12</f>
        <v>51840</v>
      </c>
    </row>
    <row r="12" spans="1:14" x14ac:dyDescent="0.3">
      <c r="A12" t="s">
        <v>1</v>
      </c>
      <c r="B12" s="17">
        <v>19172</v>
      </c>
    </row>
    <row r="13" spans="1:14" x14ac:dyDescent="0.3">
      <c r="A13" t="s">
        <v>0</v>
      </c>
      <c r="B13">
        <f>B11-B12</f>
        <v>32668</v>
      </c>
    </row>
    <row r="14" spans="1:14" x14ac:dyDescent="0.3">
      <c r="A14" t="s">
        <v>15</v>
      </c>
      <c r="B14">
        <f>B13/12</f>
        <v>2722.3333333333335</v>
      </c>
    </row>
    <row r="15" spans="1:14" ht="15" thickBot="1" x14ac:dyDescent="0.35"/>
    <row r="16" spans="1:14" x14ac:dyDescent="0.3">
      <c r="B16" s="18" t="s">
        <v>24</v>
      </c>
      <c r="D16" s="1"/>
      <c r="E16" s="2"/>
      <c r="F16" s="2"/>
      <c r="G16" s="2"/>
      <c r="H16" s="19" t="s">
        <v>25</v>
      </c>
      <c r="I16" s="2"/>
      <c r="J16" s="2"/>
      <c r="K16" s="2"/>
      <c r="L16" s="2"/>
      <c r="M16" s="2"/>
      <c r="N16" s="3"/>
    </row>
    <row r="17" spans="1:14" x14ac:dyDescent="0.3">
      <c r="B17" s="12"/>
      <c r="D17" s="4" t="s">
        <v>18</v>
      </c>
      <c r="E17" s="17">
        <f>B5-80</f>
        <v>84.669999999999987</v>
      </c>
      <c r="G17" t="s">
        <v>17</v>
      </c>
      <c r="H17" s="17">
        <f>80</f>
        <v>80</v>
      </c>
      <c r="N17" s="5"/>
    </row>
    <row r="18" spans="1:14" x14ac:dyDescent="0.3">
      <c r="A18" t="s">
        <v>7</v>
      </c>
      <c r="B18" s="12">
        <v>1</v>
      </c>
      <c r="D18" s="4" t="s">
        <v>9</v>
      </c>
      <c r="E18">
        <f>E17/B5</f>
        <v>0.51417987490131778</v>
      </c>
      <c r="G18" t="s">
        <v>10</v>
      </c>
      <c r="H18">
        <f>H17/B5</f>
        <v>0.48582012509868228</v>
      </c>
      <c r="N18" s="5"/>
    </row>
    <row r="19" spans="1:14" x14ac:dyDescent="0.3">
      <c r="A19" t="s">
        <v>16</v>
      </c>
      <c r="B19" s="12">
        <f>B14*B18</f>
        <v>2722.3333333333335</v>
      </c>
      <c r="D19" s="4" t="s">
        <v>21</v>
      </c>
      <c r="E19">
        <f>B14*E18</f>
        <v>1399.7690127730209</v>
      </c>
      <c r="G19" t="s">
        <v>22</v>
      </c>
      <c r="H19">
        <f>B14*H18</f>
        <v>1322.5643205603128</v>
      </c>
      <c r="J19" t="s">
        <v>16</v>
      </c>
      <c r="K19">
        <f>E19+H19</f>
        <v>2722.3333333333339</v>
      </c>
      <c r="N19" s="5"/>
    </row>
    <row r="20" spans="1:14" x14ac:dyDescent="0.3">
      <c r="A20" t="s">
        <v>4</v>
      </c>
      <c r="B20" s="12">
        <f>ROUND(B19*B6,2)</f>
        <v>296.45999999999998</v>
      </c>
      <c r="D20" s="4" t="s">
        <v>4</v>
      </c>
      <c r="E20">
        <f>ROUND(E19*B6,2)</f>
        <v>152.43</v>
      </c>
      <c r="G20" t="s">
        <v>19</v>
      </c>
      <c r="H20">
        <f>ROUND(H19*(B8/2),2)</f>
        <v>185.03</v>
      </c>
      <c r="J20" t="s">
        <v>11</v>
      </c>
      <c r="K20">
        <f>E20+H20</f>
        <v>337.46000000000004</v>
      </c>
      <c r="M20" s="6" t="s">
        <v>14</v>
      </c>
      <c r="N20" s="7">
        <f>ROUND((K20/K19)*100,4)</f>
        <v>12.396000000000001</v>
      </c>
    </row>
    <row r="21" spans="1:14" ht="15" thickBot="1" x14ac:dyDescent="0.35">
      <c r="A21" t="s">
        <v>8</v>
      </c>
      <c r="B21" s="13">
        <f>ROUND(B19*B7,2)</f>
        <v>465.25</v>
      </c>
      <c r="D21" s="8" t="s">
        <v>8</v>
      </c>
      <c r="E21" s="9">
        <f>ROUND(E19*B7,2)</f>
        <v>239.22</v>
      </c>
      <c r="F21" s="9"/>
      <c r="G21" s="9" t="s">
        <v>20</v>
      </c>
      <c r="H21" s="9">
        <f>ROUND(H19*0,2)</f>
        <v>0</v>
      </c>
      <c r="I21" s="9"/>
      <c r="J21" s="9" t="s">
        <v>12</v>
      </c>
      <c r="K21" s="9">
        <f>E21+H21</f>
        <v>239.22</v>
      </c>
      <c r="L21" s="9"/>
      <c r="M21" s="10" t="s">
        <v>13</v>
      </c>
      <c r="N21" s="11">
        <f>ROUND((K21/K19)*100,4)</f>
        <v>8.7873000000000001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Oortwijn</dc:creator>
  <cp:lastModifiedBy>Robert Oortwijn</cp:lastModifiedBy>
  <dcterms:created xsi:type="dcterms:W3CDTF">2024-04-29T15:17:23Z</dcterms:created>
  <dcterms:modified xsi:type="dcterms:W3CDTF">2026-05-13T12:23:58Z</dcterms:modified>
</cp:coreProperties>
</file>